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oe Milazzo\Documents\"/>
    </mc:Choice>
  </mc:AlternateContent>
  <xr:revisionPtr revIDLastSave="0" documentId="13_ncr:1_{45C08212-2EC8-4312-A83B-405B3B149E2B}" xr6:coauthVersionLast="41" xr6:coauthVersionMax="41" xr10:uidLastSave="{00000000-0000-0000-0000-000000000000}"/>
  <workbookProtection lockStructure="1"/>
  <bookViews>
    <workbookView xWindow="-110" yWindow="-110" windowWidth="19420" windowHeight="10420" tabRatio="828" firstSheet="1" activeTab="1" xr2:uid="{A77691AA-5744-426C-A573-9D79AC194AF9}"/>
  </bookViews>
  <sheets>
    <sheet name="Sheet1" sheetId="7" state="hidden" r:id="rId1"/>
    <sheet name="Monthly Stats" sheetId="4" r:id="rId2"/>
    <sheet name="Portfolio Growth Chart" sheetId="11" state="hidden" r:id="rId3"/>
    <sheet name="Realised Profits Chart" sheetId="15" state="hidden" r:id="rId4"/>
    <sheet name="Copiers Chart" sheetId="12" state="hidden" r:id="rId5"/>
    <sheet name="Followers Chart" sheetId="14" state="hidden" r:id="rId6"/>
    <sheet name="Evie Stats" sheetId="6" state="hidden" r:id="rId7"/>
  </sheet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4" l="1"/>
  <c r="D12" i="4"/>
  <c r="D11" i="4"/>
  <c r="D10" i="4"/>
  <c r="D9" i="4"/>
  <c r="D8" i="4"/>
  <c r="D7" i="4"/>
  <c r="D6" i="4"/>
  <c r="D5" i="4"/>
  <c r="D4" i="4"/>
  <c r="D3" i="4"/>
  <c r="C2" i="6" l="1"/>
  <c r="C6" i="6" l="1"/>
  <c r="E3" i="6"/>
  <c r="E4" i="6"/>
  <c r="E2" i="6"/>
  <c r="D27" i="4"/>
  <c r="D28" i="4"/>
  <c r="D29" i="4"/>
  <c r="F6" i="6"/>
  <c r="G6" i="6"/>
  <c r="H6" i="6"/>
  <c r="I6" i="6"/>
  <c r="J6" i="6"/>
  <c r="K6" i="6"/>
  <c r="L6" i="6"/>
  <c r="M6" i="6"/>
  <c r="N6" i="6"/>
  <c r="O6" i="6"/>
  <c r="D6" i="6"/>
  <c r="E6" i="6" l="1"/>
  <c r="D17" i="4" l="1"/>
  <c r="D18" i="4"/>
  <c r="D19" i="4"/>
  <c r="D20" i="4"/>
  <c r="D21" i="4"/>
  <c r="D22" i="4"/>
  <c r="D23" i="4"/>
  <c r="D24" i="4"/>
  <c r="D25" i="4"/>
  <c r="D26" i="4"/>
  <c r="D14" i="4"/>
  <c r="D15" i="4"/>
  <c r="D16" i="4"/>
</calcChain>
</file>

<file path=xl/sharedStrings.xml><?xml version="1.0" encoding="utf-8"?>
<sst xmlns="http://schemas.openxmlformats.org/spreadsheetml/2006/main" count="41" uniqueCount="36">
  <si>
    <t>MPC</t>
  </si>
  <si>
    <t>CMCSA</t>
  </si>
  <si>
    <t>CSX</t>
  </si>
  <si>
    <t>ARMK</t>
  </si>
  <si>
    <t>CAT</t>
  </si>
  <si>
    <t>DAL</t>
  </si>
  <si>
    <t>AUS200</t>
  </si>
  <si>
    <t>EA</t>
  </si>
  <si>
    <t>TTWO</t>
  </si>
  <si>
    <t>GER30</t>
  </si>
  <si>
    <t>RHI</t>
  </si>
  <si>
    <t>NSDQ100</t>
  </si>
  <si>
    <t>AUDUSD</t>
  </si>
  <si>
    <t>R</t>
  </si>
  <si>
    <t>Month</t>
  </si>
  <si>
    <t>CommBank Shares</t>
  </si>
  <si>
    <t>Etoro</t>
  </si>
  <si>
    <t>RateSetter</t>
  </si>
  <si>
    <t>Total</t>
  </si>
  <si>
    <t>Increase</t>
  </si>
  <si>
    <t>Jmilazzo</t>
  </si>
  <si>
    <t>TraderJoe</t>
  </si>
  <si>
    <t>Row Labels</t>
  </si>
  <si>
    <t>Grand Total</t>
  </si>
  <si>
    <t>Average of P/L%</t>
  </si>
  <si>
    <t>AUDNZD</t>
  </si>
  <si>
    <t>GBPJPY</t>
  </si>
  <si>
    <t>GBPUSD</t>
  </si>
  <si>
    <t>NZDUSD</t>
  </si>
  <si>
    <t>EURGBP</t>
  </si>
  <si>
    <t>AMZN</t>
  </si>
  <si>
    <t>GOOG</t>
  </si>
  <si>
    <t>FB</t>
  </si>
  <si>
    <t>Profit / Loss % for the month</t>
  </si>
  <si>
    <t>12 Month % stats</t>
  </si>
  <si>
    <t>Put the % you earned for the respective month. If you were not active in the month, put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</si>
</sst>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" fontId="0" fillId="0" borderId="0" xfId="0" applyNumberFormat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" applyFont="1"/>
    <xf numFmtId="0" fontId="0" fillId="0" borderId="0" xfId="0" pivotButton="1"/>
    <xf numFmtId="165" fontId="0" fillId="0" borderId="0" xfId="0" applyNumberFormat="1"/>
    <xf numFmtId="1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65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Portfolio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D27-45E7-8A07-11C2A9B6E453}"/>
            </c:ext>
          </c:extLst>
        </c:ser>
        <c:ser>
          <c:idx val="0"/>
          <c:order val="1"/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6F40-4451-9C4E-CF67CF57C107}"/>
            </c:ext>
          </c:extLst>
        </c:ser>
        <c:ser>
          <c:idx val="1"/>
          <c:order val="2"/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6F40-4451-9C4E-CF67CF57C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81935384"/>
        <c:axId val="581937680"/>
      </c:lineChart>
      <c:catAx>
        <c:axId val="5819353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37680"/>
        <c:crosses val="autoZero"/>
        <c:auto val="1"/>
        <c:lblAlgn val="ctr"/>
        <c:lblOffset val="100"/>
        <c:noMultiLvlLbl val="1"/>
      </c:catAx>
      <c:valAx>
        <c:axId val="58193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3538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Realised Profits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B97-4FB9-8538-93E6F4DBD319}"/>
            </c:ext>
          </c:extLst>
        </c:ser>
        <c:ser>
          <c:idx val="0"/>
          <c:order val="1"/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D07-44A5-B1FA-3B2CB18EE1C8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81935384"/>
        <c:axId val="581937680"/>
      </c:lineChart>
      <c:catAx>
        <c:axId val="5819353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37680"/>
        <c:crosses val="autoZero"/>
        <c:auto val="1"/>
        <c:lblAlgn val="ctr"/>
        <c:lblOffset val="100"/>
        <c:noMultiLvlLbl val="1"/>
      </c:catAx>
      <c:valAx>
        <c:axId val="58193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3538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Copiers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spPr>
            <a:ln w="22225" cap="rnd" cmpd="sng" algn="ctr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A6B-4D58-A21A-F10D0B30BB50}"/>
            </c:ext>
          </c:extLst>
        </c:ser>
        <c:ser>
          <c:idx val="0"/>
          <c:order val="1"/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9AE-4B04-91B0-D5F81058D3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81935384"/>
        <c:axId val="581937680"/>
      </c:lineChart>
      <c:catAx>
        <c:axId val="5819353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37680"/>
        <c:crosses val="autoZero"/>
        <c:auto val="1"/>
        <c:lblAlgn val="ctr"/>
        <c:lblOffset val="100"/>
        <c:noMultiLvlLbl val="1"/>
      </c:catAx>
      <c:valAx>
        <c:axId val="58193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3538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Followers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CB7-4C17-A404-7AFB5DE163EC}"/>
            </c:ext>
          </c:extLst>
        </c:ser>
        <c:ser>
          <c:idx val="0"/>
          <c:order val="1"/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46B-4B80-838F-F38AFB0F83C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81935384"/>
        <c:axId val="581937680"/>
      </c:lineChart>
      <c:catAx>
        <c:axId val="5819353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37680"/>
        <c:crosses val="autoZero"/>
        <c:auto val="1"/>
        <c:lblAlgn val="ctr"/>
        <c:lblOffset val="100"/>
        <c:noMultiLvlLbl val="1"/>
      </c:catAx>
      <c:valAx>
        <c:axId val="58193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3538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87BC238-0FCA-4E43-801C-F763649D01C1}">
  <sheetPr/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56455A-1635-48D3-8934-33A0EBA02361}">
  <sheetPr/>
  <sheetViews>
    <sheetView zoomScale="5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B76F1A6-E350-4257-B52D-FDB4C43B1AFE}">
  <sheetPr/>
  <sheetViews>
    <sheetView zoomScale="5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564885D-3651-43EC-83B1-9F0150C3BE7E}">
  <sheetPr/>
  <sheetViews>
    <sheetView zoomScale="5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286ADB-ABF0-41D2-A82E-B67D1B8B2B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6138AF-7574-402B-9584-DEFA56CE75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B3E0AE-42B3-4D0C-883C-C4B9D6B377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B4A449-E57C-4611-9E3F-A762C977E6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e Milazzo" refreshedDate="43585.888606134256" createdVersion="6" refreshedVersion="6" minRefreshableVersion="3" recordCount="40" xr:uid="{D931DF7F-C5B0-4DA1-87B9-E5DA604B962E}">
  <cacheSource type="worksheet">
    <worksheetSource ref="B2:E42" sheet="Closed Trades"/>
  </cacheSource>
  <cacheFields count="4">
    <cacheField name="Stock" numFmtId="0">
      <sharedItems count="37">
        <s v="NZDUSD"/>
        <s v="GBPJPY"/>
        <s v="EURGBP"/>
        <s v="GBPUSD"/>
        <s v="AUDUSD"/>
        <s v="ARMK"/>
        <s v="AUDNZD"/>
        <s v="CMCSA"/>
        <s v="AUS200"/>
        <s v="DAL"/>
        <s v="MPC"/>
        <s v="CSX"/>
        <s v="CAT"/>
        <s v="TTWO"/>
        <s v="EA"/>
        <s v="GER30"/>
        <s v="NSDQ100"/>
        <s v="AMZN"/>
        <s v="GOOG"/>
        <s v="FB"/>
        <s v="R"/>
        <s v="RHI"/>
        <s v="PYPL" u="1"/>
        <s v="BYD" u="1"/>
        <s v="LEO.DE" u="1"/>
        <s v="CRM" u="1"/>
        <s v="KMX" u="1"/>
        <s v="DB1.DE" u="1"/>
        <s v="BWY.L" u="1"/>
        <s v="ORCL" u="1"/>
        <s v="UNH" u="1"/>
        <s v="INCY" u="1"/>
        <s v="VRTX" u="1"/>
        <s v="AUSUSD" u="1"/>
        <s v="BBY" u="1"/>
        <s v="CINE.L" u="1"/>
        <s v="1628.HK" u="1"/>
      </sharedItems>
    </cacheField>
    <cacheField name="Open" numFmtId="164">
      <sharedItems containsSemiMixedTypes="0" containsNonDate="0" containsDate="1" containsString="0" minDate="2018-06-15T00:00:00" maxDate="2019-04-20T00:00:00"/>
    </cacheField>
    <cacheField name="Close" numFmtId="164">
      <sharedItems containsSemiMixedTypes="0" containsNonDate="0" containsDate="1" containsString="0" minDate="2019-01-04T00:00:00" maxDate="2019-04-24T00:00:00"/>
    </cacheField>
    <cacheField name="P/L%" numFmtId="10">
      <sharedItems containsSemiMixedTypes="0" containsString="0" containsNumber="1" minValue="-0.14949999999999999" maxValue="0.15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d v="2019-04-19T00:00:00"/>
    <d v="2019-04-23T00:00:00"/>
    <n v="-4.3299999999999998E-2"/>
  </r>
  <r>
    <x v="1"/>
    <d v="2019-04-19T00:00:00"/>
    <d v="2019-04-23T00:00:00"/>
    <n v="-2.6100000000000002E-2"/>
  </r>
  <r>
    <x v="2"/>
    <d v="2019-04-18T00:00:00"/>
    <d v="2019-04-18T00:00:00"/>
    <n v="1.38E-2"/>
  </r>
  <r>
    <x v="3"/>
    <d v="2019-04-16T00:00:00"/>
    <d v="2019-04-17T00:00:00"/>
    <n v="-5.4300000000000001E-2"/>
  </r>
  <r>
    <x v="1"/>
    <d v="2019-04-16T00:00:00"/>
    <d v="2019-04-17T00:00:00"/>
    <n v="2.0500000000000001E-2"/>
  </r>
  <r>
    <x v="4"/>
    <d v="2019-04-16T00:00:00"/>
    <d v="2019-04-17T00:00:00"/>
    <n v="2.0899999999999998E-2"/>
  </r>
  <r>
    <x v="5"/>
    <d v="2019-01-10T00:00:00"/>
    <d v="2019-04-16T00:00:00"/>
    <n v="3.15E-2"/>
  </r>
  <r>
    <x v="1"/>
    <d v="2019-04-11T00:00:00"/>
    <d v="2019-04-12T00:00:00"/>
    <n v="1.9199999999999998E-2"/>
  </r>
  <r>
    <x v="4"/>
    <d v="2019-04-11T00:00:00"/>
    <d v="2019-04-11T00:00:00"/>
    <n v="-2.3800000000000002E-2"/>
  </r>
  <r>
    <x v="4"/>
    <d v="2019-04-11T00:00:00"/>
    <d v="2019-04-11T00:00:00"/>
    <n v="-2.3800000000000002E-2"/>
  </r>
  <r>
    <x v="1"/>
    <d v="2019-04-10T00:00:00"/>
    <d v="2019-04-10T00:00:00"/>
    <n v="8.9999999999999993E-3"/>
  </r>
  <r>
    <x v="6"/>
    <d v="2019-04-10T00:00:00"/>
    <d v="2019-04-10T00:00:00"/>
    <n v="1.7000000000000001E-2"/>
  </r>
  <r>
    <x v="7"/>
    <d v="2019-01-31T00:00:00"/>
    <d v="2019-04-04T00:00:00"/>
    <n v="0.13089999999999999"/>
  </r>
  <r>
    <x v="4"/>
    <d v="2019-03-25T00:00:00"/>
    <d v="2019-03-27T00:00:00"/>
    <n v="-0.14949999999999999"/>
  </r>
  <r>
    <x v="8"/>
    <d v="2019-03-22T00:00:00"/>
    <d v="2019-03-22T00:00:00"/>
    <n v="1.2800000000000001E-2"/>
  </r>
  <r>
    <x v="8"/>
    <d v="2019-03-18T00:00:00"/>
    <d v="2019-03-19T00:00:00"/>
    <n v="2.2499999999999999E-2"/>
  </r>
  <r>
    <x v="8"/>
    <d v="2019-03-15T00:00:00"/>
    <d v="2019-03-15T00:00:00"/>
    <n v="2.3999999999999998E-3"/>
  </r>
  <r>
    <x v="9"/>
    <d v="2019-01-03T00:00:00"/>
    <d v="2019-03-15T00:00:00"/>
    <n v="2.01E-2"/>
  </r>
  <r>
    <x v="10"/>
    <d v="2019-01-10T00:00:00"/>
    <d v="2019-03-07T00:00:00"/>
    <n v="-7.6499999999999999E-2"/>
  </r>
  <r>
    <x v="10"/>
    <d v="2019-02-08T00:00:00"/>
    <d v="2019-03-07T00:00:00"/>
    <n v="-6.0299999999999999E-2"/>
  </r>
  <r>
    <x v="11"/>
    <d v="2019-01-24T00:00:00"/>
    <d v="2019-02-28T00:00:00"/>
    <n v="9.2200000000000004E-2"/>
  </r>
  <r>
    <x v="12"/>
    <d v="2019-01-05T00:00:00"/>
    <d v="2019-02-28T00:00:00"/>
    <n v="0.1203"/>
  </r>
  <r>
    <x v="8"/>
    <d v="2019-02-12T00:00:00"/>
    <d v="2019-02-13T00:00:00"/>
    <n v="1.5633333333333388E-2"/>
  </r>
  <r>
    <x v="13"/>
    <d v="2019-02-06T00:00:00"/>
    <d v="2019-02-07T00:00:00"/>
    <n v="2.0499999999999963E-2"/>
  </r>
  <r>
    <x v="14"/>
    <d v="2019-02-06T00:00:00"/>
    <d v="2019-02-07T00:00:00"/>
    <n v="4.2799999999999949E-2"/>
  </r>
  <r>
    <x v="15"/>
    <d v="2019-02-04T00:00:00"/>
    <d v="2019-02-04T00:00:00"/>
    <n v="-1.4279999999999959E-2"/>
  </r>
  <r>
    <x v="15"/>
    <d v="2019-02-04T00:00:00"/>
    <d v="2019-02-04T00:00:00"/>
    <n v="6.4640000000000031E-2"/>
  </r>
  <r>
    <x v="9"/>
    <d v="2019-01-04T00:00:00"/>
    <d v="2019-01-30T00:00:00"/>
    <n v="8.2600000000000007E-2"/>
  </r>
  <r>
    <x v="12"/>
    <d v="2019-01-28T00:00:00"/>
    <d v="2019-01-29T00:00:00"/>
    <n v="2.7733333333333388E-2"/>
  </r>
  <r>
    <x v="16"/>
    <d v="2019-01-25T00:00:00"/>
    <d v="2019-01-25T00:00:00"/>
    <n v="-6.4119999999999955E-2"/>
  </r>
  <r>
    <x v="15"/>
    <d v="2019-01-23T00:00:00"/>
    <d v="2019-01-23T00:00:00"/>
    <n v="2.5050000000000017E-2"/>
  </r>
  <r>
    <x v="4"/>
    <d v="2019-01-22T00:00:00"/>
    <d v="2019-01-22T00:00:00"/>
    <n v="-5.0400000000000111E-2"/>
  </r>
  <r>
    <x v="15"/>
    <d v="2019-01-09T00:00:00"/>
    <d v="2019-01-09T00:00:00"/>
    <n v="6.1150000000000038E-2"/>
  </r>
  <r>
    <x v="15"/>
    <d v="2019-01-07T00:00:00"/>
    <d v="2019-01-07T00:00:00"/>
    <n v="4.550000000000054E-3"/>
  </r>
  <r>
    <x v="17"/>
    <d v="2018-06-15T00:00:00"/>
    <d v="2019-04-22T00:00:00"/>
    <n v="7.6499999999999999E-2"/>
  </r>
  <r>
    <x v="18"/>
    <d v="2018-06-21T00:00:00"/>
    <d v="2019-04-23T00:00:00"/>
    <n v="5.4899999999999997E-2"/>
  </r>
  <r>
    <x v="18"/>
    <d v="2018-06-15T00:00:00"/>
    <d v="2019-04-23T00:00:00"/>
    <n v="0.1512"/>
  </r>
  <r>
    <x v="19"/>
    <d v="2018-07-27T00:00:00"/>
    <d v="2019-04-23T00:00:00"/>
    <n v="1.01E-2"/>
  </r>
  <r>
    <x v="20"/>
    <d v="2019-01-04T00:00:00"/>
    <d v="2019-01-04T00:00:00"/>
    <n v="1.1400000000000077E-2"/>
  </r>
  <r>
    <x v="21"/>
    <d v="2019-01-04T00:00:00"/>
    <d v="2019-01-04T00:00:00"/>
    <n v="3.4200000000000008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C3C17B-F05B-487E-BEA5-8745FDD92AA2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6" firstHeaderRow="1" firstDataRow="1" firstDataCol="1"/>
  <pivotFields count="4">
    <pivotField axis="axisRow" showAll="0">
      <items count="38">
        <item m="1" x="36"/>
        <item x="4"/>
        <item x="8"/>
        <item m="1" x="28"/>
        <item m="1" x="23"/>
        <item x="12"/>
        <item m="1" x="35"/>
        <item m="1" x="25"/>
        <item x="11"/>
        <item x="9"/>
        <item m="1" x="27"/>
        <item x="14"/>
        <item x="15"/>
        <item m="1" x="31"/>
        <item m="1" x="24"/>
        <item x="10"/>
        <item x="16"/>
        <item m="1" x="29"/>
        <item m="1" x="22"/>
        <item x="20"/>
        <item x="21"/>
        <item x="13"/>
        <item m="1" x="32"/>
        <item m="1" x="33"/>
        <item m="1" x="26"/>
        <item x="7"/>
        <item x="6"/>
        <item x="1"/>
        <item m="1" x="34"/>
        <item m="1" x="30"/>
        <item x="5"/>
        <item x="0"/>
        <item x="2"/>
        <item x="3"/>
        <item x="17"/>
        <item x="18"/>
        <item x="19"/>
        <item t="default"/>
      </items>
    </pivotField>
    <pivotField numFmtId="164" showAll="0"/>
    <pivotField numFmtId="164" showAll="0"/>
    <pivotField dataField="1" numFmtId="10" showAll="0"/>
  </pivotFields>
  <rowFields count="1">
    <field x="0"/>
  </rowFields>
  <rowItems count="23">
    <i>
      <x v="1"/>
    </i>
    <i>
      <x v="2"/>
    </i>
    <i>
      <x v="5"/>
    </i>
    <i>
      <x v="8"/>
    </i>
    <i>
      <x v="9"/>
    </i>
    <i>
      <x v="11"/>
    </i>
    <i>
      <x v="12"/>
    </i>
    <i>
      <x v="15"/>
    </i>
    <i>
      <x v="16"/>
    </i>
    <i>
      <x v="19"/>
    </i>
    <i>
      <x v="20"/>
    </i>
    <i>
      <x v="21"/>
    </i>
    <i>
      <x v="25"/>
    </i>
    <i>
      <x v="26"/>
    </i>
    <i>
      <x v="27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Average of P/L%" fld="3" subtotal="average" baseField="0" baseItem="0" numFmtId="165"/>
  </dataFields>
  <formats count="1">
    <format dxfId="4">
      <pivotArea outline="0" collapsedLevelsAreSubtotals="1" fieldPosition="0"/>
    </format>
  </formats>
  <conditionalFormats count="2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A403F-20CD-4AAB-9C37-E938F33A4F14}">
  <dimension ref="A3:B26"/>
  <sheetViews>
    <sheetView topLeftCell="A2" workbookViewId="0">
      <selection activeCell="B27" sqref="A3:B27"/>
    </sheetView>
  </sheetViews>
  <sheetFormatPr defaultRowHeight="14.5" x14ac:dyDescent="0.35"/>
  <cols>
    <col min="1" max="1" width="12.36328125" bestFit="1" customWidth="1"/>
    <col min="2" max="2" width="14.453125" bestFit="1" customWidth="1"/>
  </cols>
  <sheetData>
    <row r="3" spans="1:2" x14ac:dyDescent="0.35">
      <c r="A3" s="10" t="s">
        <v>22</v>
      </c>
      <c r="B3" t="s">
        <v>24</v>
      </c>
    </row>
    <row r="4" spans="1:2" x14ac:dyDescent="0.35">
      <c r="A4" s="1" t="s">
        <v>12</v>
      </c>
      <c r="B4" s="11">
        <v>-4.532000000000002E-2</v>
      </c>
    </row>
    <row r="5" spans="1:2" x14ac:dyDescent="0.35">
      <c r="A5" s="1" t="s">
        <v>6</v>
      </c>
      <c r="B5" s="11">
        <v>1.3333333333333346E-2</v>
      </c>
    </row>
    <row r="6" spans="1:2" x14ac:dyDescent="0.35">
      <c r="A6" s="1" t="s">
        <v>4</v>
      </c>
      <c r="B6" s="11">
        <v>7.4016666666666703E-2</v>
      </c>
    </row>
    <row r="7" spans="1:2" x14ac:dyDescent="0.35">
      <c r="A7" s="1" t="s">
        <v>2</v>
      </c>
      <c r="B7" s="11">
        <v>9.2200000000000004E-2</v>
      </c>
    </row>
    <row r="8" spans="1:2" x14ac:dyDescent="0.35">
      <c r="A8" s="1" t="s">
        <v>5</v>
      </c>
      <c r="B8" s="11">
        <v>5.1350000000000007E-2</v>
      </c>
    </row>
    <row r="9" spans="1:2" x14ac:dyDescent="0.35">
      <c r="A9" s="1" t="s">
        <v>7</v>
      </c>
      <c r="B9" s="11">
        <v>4.2799999999999949E-2</v>
      </c>
    </row>
    <row r="10" spans="1:2" x14ac:dyDescent="0.35">
      <c r="A10" s="1" t="s">
        <v>9</v>
      </c>
      <c r="B10" s="11">
        <v>2.8222000000000035E-2</v>
      </c>
    </row>
    <row r="11" spans="1:2" x14ac:dyDescent="0.35">
      <c r="A11" s="1" t="s">
        <v>0</v>
      </c>
      <c r="B11" s="11">
        <v>-6.8400000000000002E-2</v>
      </c>
    </row>
    <row r="12" spans="1:2" x14ac:dyDescent="0.35">
      <c r="A12" s="1" t="s">
        <v>11</v>
      </c>
      <c r="B12" s="11">
        <v>-6.4119999999999955E-2</v>
      </c>
    </row>
    <row r="13" spans="1:2" x14ac:dyDescent="0.35">
      <c r="A13" s="1" t="s">
        <v>13</v>
      </c>
      <c r="B13" s="11">
        <v>1.1400000000000077E-2</v>
      </c>
    </row>
    <row r="14" spans="1:2" x14ac:dyDescent="0.35">
      <c r="A14" s="1" t="s">
        <v>10</v>
      </c>
      <c r="B14" s="11">
        <v>3.4200000000000008E-2</v>
      </c>
    </row>
    <row r="15" spans="1:2" x14ac:dyDescent="0.35">
      <c r="A15" s="1" t="s">
        <v>8</v>
      </c>
      <c r="B15" s="11">
        <v>2.0499999999999963E-2</v>
      </c>
    </row>
    <row r="16" spans="1:2" x14ac:dyDescent="0.35">
      <c r="A16" s="1" t="s">
        <v>1</v>
      </c>
      <c r="B16" s="11">
        <v>0.13089999999999999</v>
      </c>
    </row>
    <row r="17" spans="1:2" x14ac:dyDescent="0.35">
      <c r="A17" s="1" t="s">
        <v>25</v>
      </c>
      <c r="B17" s="11">
        <v>1.7000000000000001E-2</v>
      </c>
    </row>
    <row r="18" spans="1:2" x14ac:dyDescent="0.35">
      <c r="A18" s="1" t="s">
        <v>26</v>
      </c>
      <c r="B18" s="11">
        <v>5.6499999999999988E-3</v>
      </c>
    </row>
    <row r="19" spans="1:2" x14ac:dyDescent="0.35">
      <c r="A19" s="1" t="s">
        <v>3</v>
      </c>
      <c r="B19" s="11">
        <v>3.15E-2</v>
      </c>
    </row>
    <row r="20" spans="1:2" x14ac:dyDescent="0.35">
      <c r="A20" s="1" t="s">
        <v>28</v>
      </c>
      <c r="B20" s="11">
        <v>-4.3299999999999998E-2</v>
      </c>
    </row>
    <row r="21" spans="1:2" x14ac:dyDescent="0.35">
      <c r="A21" s="1" t="s">
        <v>29</v>
      </c>
      <c r="B21" s="11">
        <v>1.38E-2</v>
      </c>
    </row>
    <row r="22" spans="1:2" x14ac:dyDescent="0.35">
      <c r="A22" s="1" t="s">
        <v>27</v>
      </c>
      <c r="B22" s="11">
        <v>-5.4300000000000001E-2</v>
      </c>
    </row>
    <row r="23" spans="1:2" x14ac:dyDescent="0.35">
      <c r="A23" s="1" t="s">
        <v>30</v>
      </c>
      <c r="B23" s="11">
        <v>7.6499999999999999E-2</v>
      </c>
    </row>
    <row r="24" spans="1:2" x14ac:dyDescent="0.35">
      <c r="A24" s="1" t="s">
        <v>31</v>
      </c>
      <c r="B24" s="11">
        <v>0.10305</v>
      </c>
    </row>
    <row r="25" spans="1:2" x14ac:dyDescent="0.35">
      <c r="A25" s="1" t="s">
        <v>32</v>
      </c>
      <c r="B25" s="11">
        <v>1.01E-2</v>
      </c>
    </row>
    <row r="26" spans="1:2" x14ac:dyDescent="0.35">
      <c r="A26" s="1" t="s">
        <v>23</v>
      </c>
      <c r="B26" s="11">
        <v>1.5741416666666671E-2</v>
      </c>
    </row>
  </sheetData>
  <conditionalFormatting pivot="1" sqref="B4:B26">
    <cfRule type="cellIs" dxfId="3" priority="2" operator="greaterThan">
      <formula>0</formula>
    </cfRule>
  </conditionalFormatting>
  <conditionalFormatting pivot="1" sqref="B4:B26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AEF38-76D9-47F3-B2E0-529A9878FE5F}">
  <dimension ref="B1:I29"/>
  <sheetViews>
    <sheetView tabSelected="1" workbookViewId="0">
      <pane ySplit="1" topLeftCell="A2" activePane="bottomLeft" state="frozen"/>
      <selection pane="bottomLeft" activeCell="F3" sqref="F3:I7"/>
    </sheetView>
  </sheetViews>
  <sheetFormatPr defaultRowHeight="14.5" x14ac:dyDescent="0.35"/>
  <cols>
    <col min="2" max="2" width="9.453125" style="2" bestFit="1" customWidth="1"/>
    <col min="3" max="3" width="15.90625" style="8" customWidth="1"/>
    <col min="4" max="4" width="11.54296875" style="2" customWidth="1"/>
  </cols>
  <sheetData>
    <row r="1" spans="2:9" ht="29" x14ac:dyDescent="0.35">
      <c r="B1" s="4" t="s">
        <v>14</v>
      </c>
      <c r="C1" s="12" t="s">
        <v>33</v>
      </c>
      <c r="D1" s="13" t="s">
        <v>34</v>
      </c>
    </row>
    <row r="2" spans="2:9" ht="15" thickBot="1" x14ac:dyDescent="0.4">
      <c r="B2" s="6"/>
      <c r="C2" s="7"/>
      <c r="D2" s="4"/>
    </row>
    <row r="3" spans="2:9" x14ac:dyDescent="0.35">
      <c r="B3" s="6">
        <v>43101</v>
      </c>
      <c r="C3" s="7">
        <v>-0.03</v>
      </c>
      <c r="D3" s="5">
        <f>(1+C3)-1</f>
        <v>-3.0000000000000027E-2</v>
      </c>
      <c r="F3" s="14" t="s">
        <v>35</v>
      </c>
      <c r="G3" s="15"/>
      <c r="H3" s="15"/>
      <c r="I3" s="16"/>
    </row>
    <row r="4" spans="2:9" x14ac:dyDescent="0.35">
      <c r="B4" s="6">
        <v>43132</v>
      </c>
      <c r="C4" s="7">
        <v>-0.02</v>
      </c>
      <c r="D4" s="5">
        <f>(1+C3)*(1+C4)-1</f>
        <v>-4.9399999999999999E-2</v>
      </c>
      <c r="F4" s="17"/>
      <c r="G4" s="18"/>
      <c r="H4" s="18"/>
      <c r="I4" s="19"/>
    </row>
    <row r="5" spans="2:9" x14ac:dyDescent="0.35">
      <c r="B5" s="6">
        <v>43160</v>
      </c>
      <c r="C5" s="7">
        <v>-0.01</v>
      </c>
      <c r="D5" s="5">
        <f>(1+C3)*(1+C4)*(1+C5)-1</f>
        <v>-5.8906000000000014E-2</v>
      </c>
      <c r="F5" s="17"/>
      <c r="G5" s="18"/>
      <c r="H5" s="18"/>
      <c r="I5" s="19"/>
    </row>
    <row r="6" spans="2:9" x14ac:dyDescent="0.35">
      <c r="B6" s="6">
        <v>43191</v>
      </c>
      <c r="C6" s="7">
        <v>0</v>
      </c>
      <c r="D6" s="5">
        <f>(1+C3)*(1+C4)*(1+C5)*(1+C6)-1</f>
        <v>-5.8906000000000014E-2</v>
      </c>
      <c r="F6" s="17"/>
      <c r="G6" s="18"/>
      <c r="H6" s="18"/>
      <c r="I6" s="19"/>
    </row>
    <row r="7" spans="2:9" ht="15" thickBot="1" x14ac:dyDescent="0.4">
      <c r="B7" s="6">
        <v>43221</v>
      </c>
      <c r="C7" s="7">
        <v>0.01</v>
      </c>
      <c r="D7" s="5">
        <f>(1+C3)*(1+C4)*(1+C5)*(1+C6)*(1+C7)-1</f>
        <v>-4.9495060000000035E-2</v>
      </c>
      <c r="F7" s="20"/>
      <c r="G7" s="21"/>
      <c r="H7" s="21"/>
      <c r="I7" s="22"/>
    </row>
    <row r="8" spans="2:9" x14ac:dyDescent="0.35">
      <c r="B8" s="6">
        <v>43252</v>
      </c>
      <c r="C8" s="7">
        <v>0.02</v>
      </c>
      <c r="D8" s="5">
        <f>(1+C3)*(1+C4)*(1+C5)*(1+C6)*(1+C7)*(1+C8)-1</f>
        <v>-3.0484961199999994E-2</v>
      </c>
    </row>
    <row r="9" spans="2:9" x14ac:dyDescent="0.35">
      <c r="B9" s="6">
        <v>43282</v>
      </c>
      <c r="C9" s="7">
        <v>0.03</v>
      </c>
      <c r="D9" s="5">
        <f>(1+C3)*(1+C4)*(1+C5)*(1+C6)*(1+C7)*(1+C8)*(1+C9)-1</f>
        <v>-1.399510035999918E-3</v>
      </c>
    </row>
    <row r="10" spans="2:9" x14ac:dyDescent="0.35">
      <c r="B10" s="6">
        <v>43313</v>
      </c>
      <c r="C10" s="7">
        <v>0.04</v>
      </c>
      <c r="D10" s="5">
        <f>(1+C3)*(1+C4)*(1+C5)*(1+C6)*(1+C7)*(1+C8)*(1+C9)*(1+C10)-1</f>
        <v>3.8544509562560059E-2</v>
      </c>
    </row>
    <row r="11" spans="2:9" x14ac:dyDescent="0.35">
      <c r="B11" s="6">
        <v>43344</v>
      </c>
      <c r="C11" s="7">
        <v>0.05</v>
      </c>
      <c r="D11" s="5">
        <f>(1+C3)*(1+C4)*(1+C5)*(1+C6)*(1+C7)*(1+C8)*(1+C9)*(1+C10)*(1+C11)-1</f>
        <v>9.0471735040688062E-2</v>
      </c>
    </row>
    <row r="12" spans="2:9" x14ac:dyDescent="0.35">
      <c r="B12" s="6">
        <v>43374</v>
      </c>
      <c r="C12" s="7">
        <v>0.06</v>
      </c>
      <c r="D12" s="5">
        <f>(1+C3)*(1+C4)*(1+C5)*(1+C6)*(1+C7)*(1+C8)*(1+C9)*(1+C10)*(1+C11)*(1+C12)-1</f>
        <v>0.15590003914312933</v>
      </c>
    </row>
    <row r="13" spans="2:9" x14ac:dyDescent="0.35">
      <c r="B13" s="6">
        <v>43405</v>
      </c>
      <c r="C13" s="7">
        <v>7.0000000000000007E-2</v>
      </c>
      <c r="D13" s="5">
        <f>(1+C3)*(1+C4)*(1+C5)*(1+C6)*(1+C7)*(1+C8)*(1+C9)*(1+C10)*(1+C11)*(1+C12)*(1+C13)-1</f>
        <v>0.23681304188314845</v>
      </c>
    </row>
    <row r="14" spans="2:9" x14ac:dyDescent="0.35">
      <c r="B14" s="6">
        <v>43435</v>
      </c>
      <c r="C14" s="7">
        <v>0.08</v>
      </c>
      <c r="D14" s="5">
        <f t="shared" ref="D14:D26" si="0">(1+C3)*(1+C4)*(1+C5)*(1+C6)*(1+C7)*(1+C8)*(1+C9)*(1+C10)*(1+C11)*(1+C12)*(1+C13)*(1+C14)-1</f>
        <v>0.33575808523380046</v>
      </c>
    </row>
    <row r="15" spans="2:9" x14ac:dyDescent="0.35">
      <c r="B15" s="6">
        <v>43466</v>
      </c>
      <c r="C15" s="7">
        <v>0.09</v>
      </c>
      <c r="D15" s="5">
        <f t="shared" si="0"/>
        <v>0.50100650814932224</v>
      </c>
    </row>
    <row r="16" spans="2:9" x14ac:dyDescent="0.35">
      <c r="B16" s="6">
        <v>43497</v>
      </c>
      <c r="C16" s="7">
        <v>0.08</v>
      </c>
      <c r="D16" s="5">
        <f t="shared" si="0"/>
        <v>0.65417043755231474</v>
      </c>
    </row>
    <row r="17" spans="2:4" x14ac:dyDescent="0.35">
      <c r="B17" s="6">
        <v>43525</v>
      </c>
      <c r="C17" s="7">
        <v>7.0000000000000007E-2</v>
      </c>
      <c r="D17" s="5">
        <f t="shared" si="0"/>
        <v>0.78784077594038027</v>
      </c>
    </row>
    <row r="18" spans="2:4" x14ac:dyDescent="0.35">
      <c r="B18" s="6">
        <v>43556</v>
      </c>
      <c r="C18" s="7">
        <v>0.06</v>
      </c>
      <c r="D18" s="5">
        <f t="shared" si="0"/>
        <v>0.89511122249680319</v>
      </c>
    </row>
    <row r="19" spans="2:4" x14ac:dyDescent="0.35">
      <c r="B19" s="6">
        <v>43586</v>
      </c>
      <c r="C19" s="7">
        <v>0.05</v>
      </c>
      <c r="D19" s="5">
        <f t="shared" si="0"/>
        <v>0.97016513229865686</v>
      </c>
    </row>
    <row r="20" spans="2:4" x14ac:dyDescent="0.35">
      <c r="B20" s="6">
        <v>43617</v>
      </c>
      <c r="C20" s="7">
        <v>0.04</v>
      </c>
      <c r="D20" s="5">
        <f t="shared" si="0"/>
        <v>1.0087958211672583</v>
      </c>
    </row>
    <row r="21" spans="2:4" x14ac:dyDescent="0.35">
      <c r="B21" s="6">
        <v>43647</v>
      </c>
      <c r="C21" s="7">
        <v>0.03</v>
      </c>
      <c r="D21" s="5">
        <f t="shared" si="0"/>
        <v>1.0087958211672587</v>
      </c>
    </row>
    <row r="22" spans="2:4" x14ac:dyDescent="0.35">
      <c r="B22" s="6">
        <v>43678</v>
      </c>
      <c r="C22" s="7">
        <v>0.02</v>
      </c>
      <c r="D22" s="5">
        <f t="shared" si="0"/>
        <v>0.97016513229865731</v>
      </c>
    </row>
    <row r="23" spans="2:4" x14ac:dyDescent="0.35">
      <c r="B23" s="6">
        <v>43709</v>
      </c>
      <c r="C23" s="7">
        <v>0.01</v>
      </c>
      <c r="D23" s="5">
        <f t="shared" si="0"/>
        <v>0.89511122249680386</v>
      </c>
    </row>
    <row r="24" spans="2:4" x14ac:dyDescent="0.35">
      <c r="B24" s="6">
        <v>43739</v>
      </c>
      <c r="C24" s="7">
        <v>0</v>
      </c>
      <c r="D24" s="5">
        <f t="shared" si="0"/>
        <v>0.78784077594038071</v>
      </c>
    </row>
    <row r="25" spans="2:4" x14ac:dyDescent="0.35">
      <c r="B25" s="6">
        <v>43770</v>
      </c>
      <c r="C25" s="7">
        <v>-0.01</v>
      </c>
      <c r="D25" s="5">
        <f t="shared" si="0"/>
        <v>0.65417043755231497</v>
      </c>
    </row>
    <row r="26" spans="2:4" x14ac:dyDescent="0.35">
      <c r="B26" s="6">
        <v>43800</v>
      </c>
      <c r="C26" s="7">
        <v>-0.02</v>
      </c>
      <c r="D26" s="5">
        <f t="shared" si="0"/>
        <v>0.50100650814932268</v>
      </c>
    </row>
    <row r="27" spans="2:4" x14ac:dyDescent="0.35">
      <c r="B27" s="6">
        <v>43831</v>
      </c>
      <c r="C27" s="7">
        <v>-0.03</v>
      </c>
      <c r="D27" s="5">
        <f t="shared" ref="D27:D29" si="1">(1+C16)*(1+C17)*(1+C18)*(1+C19)*(1+C20)*(1+C21)*(1+C22)*(1+C23)*(1+C24)*(1+C25)*(1+C26)*(1+C27)-1</f>
        <v>0.33575808523380068</v>
      </c>
    </row>
    <row r="28" spans="2:4" x14ac:dyDescent="0.35">
      <c r="B28" s="6">
        <v>43862</v>
      </c>
      <c r="C28" s="7">
        <v>-0.04</v>
      </c>
      <c r="D28" s="5">
        <f t="shared" si="1"/>
        <v>0.18734052020782244</v>
      </c>
    </row>
    <row r="29" spans="2:4" x14ac:dyDescent="0.35">
      <c r="B29" s="6">
        <v>43891</v>
      </c>
      <c r="C29" s="7">
        <v>-0.05</v>
      </c>
      <c r="D29" s="5">
        <f t="shared" si="1"/>
        <v>5.4180835698534047E-2</v>
      </c>
    </row>
  </sheetData>
  <mergeCells count="1">
    <mergeCell ref="F3:I7"/>
  </mergeCells>
  <conditionalFormatting sqref="C2:D1048576">
    <cfRule type="cellIs" dxfId="1" priority="9" operator="lessThan">
      <formula>0</formula>
    </cfRule>
    <cfRule type="cellIs" dxfId="0" priority="10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CD135-9AD4-4CA8-94A9-385CA66EF7D1}">
  <dimension ref="B1:O9"/>
  <sheetViews>
    <sheetView workbookViewId="0">
      <selection activeCell="C3" sqref="C3"/>
    </sheetView>
  </sheetViews>
  <sheetFormatPr defaultRowHeight="14.5" x14ac:dyDescent="0.35"/>
  <cols>
    <col min="2" max="2" width="16.453125" bestFit="1" customWidth="1"/>
    <col min="3" max="3" width="16.453125" customWidth="1"/>
  </cols>
  <sheetData>
    <row r="1" spans="2:15" x14ac:dyDescent="0.35">
      <c r="D1" s="3">
        <v>43497</v>
      </c>
      <c r="E1" s="3" t="s">
        <v>19</v>
      </c>
      <c r="F1" s="3">
        <v>43525</v>
      </c>
      <c r="G1" s="3" t="s">
        <v>19</v>
      </c>
      <c r="H1" s="3">
        <v>43556</v>
      </c>
      <c r="I1" s="3" t="s">
        <v>19</v>
      </c>
      <c r="J1" s="3">
        <v>43586</v>
      </c>
      <c r="K1" s="3" t="s">
        <v>19</v>
      </c>
      <c r="L1" s="3">
        <v>43617</v>
      </c>
      <c r="M1" s="3" t="s">
        <v>19</v>
      </c>
      <c r="N1" s="3">
        <v>43647</v>
      </c>
      <c r="O1" s="3" t="s">
        <v>19</v>
      </c>
    </row>
    <row r="2" spans="2:15" x14ac:dyDescent="0.35">
      <c r="B2" t="s">
        <v>15</v>
      </c>
      <c r="C2">
        <f>7851-1201</f>
        <v>6650</v>
      </c>
      <c r="D2">
        <v>7240</v>
      </c>
      <c r="E2" s="9">
        <f>(D2/C2)-1</f>
        <v>8.8721804511278091E-2</v>
      </c>
    </row>
    <row r="3" spans="2:15" x14ac:dyDescent="0.35">
      <c r="B3" t="s">
        <v>16</v>
      </c>
      <c r="C3">
        <v>8172</v>
      </c>
      <c r="D3">
        <v>8928</v>
      </c>
      <c r="E3" s="9">
        <f t="shared" ref="E3:E6" si="0">(D3/C3)-1</f>
        <v>9.2511013215859084E-2</v>
      </c>
    </row>
    <row r="4" spans="2:15" x14ac:dyDescent="0.35">
      <c r="B4" t="s">
        <v>17</v>
      </c>
      <c r="C4">
        <v>5000</v>
      </c>
      <c r="D4">
        <v>5061</v>
      </c>
      <c r="E4" s="9">
        <f t="shared" si="0"/>
        <v>1.2199999999999989E-2</v>
      </c>
    </row>
    <row r="5" spans="2:15" x14ac:dyDescent="0.35">
      <c r="E5" s="9"/>
    </row>
    <row r="6" spans="2:15" x14ac:dyDescent="0.35">
      <c r="B6" t="s">
        <v>18</v>
      </c>
      <c r="C6">
        <f>SUM(C2:C5)</f>
        <v>19822</v>
      </c>
      <c r="D6">
        <f>SUM(D2:D5)</f>
        <v>21229</v>
      </c>
      <c r="E6" s="9">
        <f t="shared" si="0"/>
        <v>7.098173746342451E-2</v>
      </c>
      <c r="F6">
        <f t="shared" ref="F6:O6" si="1">SUM(F2:F5)</f>
        <v>0</v>
      </c>
      <c r="G6">
        <f t="shared" si="1"/>
        <v>0</v>
      </c>
      <c r="H6">
        <f t="shared" si="1"/>
        <v>0</v>
      </c>
      <c r="I6">
        <f t="shared" si="1"/>
        <v>0</v>
      </c>
      <c r="J6">
        <f t="shared" si="1"/>
        <v>0</v>
      </c>
      <c r="K6">
        <f t="shared" si="1"/>
        <v>0</v>
      </c>
      <c r="L6">
        <f t="shared" si="1"/>
        <v>0</v>
      </c>
      <c r="M6">
        <f t="shared" si="1"/>
        <v>0</v>
      </c>
      <c r="N6">
        <f t="shared" si="1"/>
        <v>0</v>
      </c>
      <c r="O6">
        <f t="shared" si="1"/>
        <v>0</v>
      </c>
    </row>
    <row r="8" spans="2:15" x14ac:dyDescent="0.35">
      <c r="B8" t="s">
        <v>20</v>
      </c>
    </row>
    <row r="9" spans="2:15" x14ac:dyDescent="0.35">
      <c r="B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Sheet1</vt:lpstr>
      <vt:lpstr>Monthly Stats</vt:lpstr>
      <vt:lpstr>Evie Stats</vt:lpstr>
      <vt:lpstr>Portfolio Growth Chart</vt:lpstr>
      <vt:lpstr>Realised Profits Chart</vt:lpstr>
      <vt:lpstr>Copiers Chart</vt:lpstr>
      <vt:lpstr>Followers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Milazzo</dc:creator>
  <cp:lastModifiedBy>Joe Milazzo</cp:lastModifiedBy>
  <dcterms:created xsi:type="dcterms:W3CDTF">2019-02-14T23:05:43Z</dcterms:created>
  <dcterms:modified xsi:type="dcterms:W3CDTF">2019-05-06T04:57:36Z</dcterms:modified>
</cp:coreProperties>
</file>